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K:\2024_Brunszvik_Óvoda_lapostető_szigetelés\00_Ajánlattételi felhívás - BTÓ_lapostető_szigetelés\"/>
    </mc:Choice>
  </mc:AlternateContent>
  <xr:revisionPtr revIDLastSave="0" documentId="13_ncr:1_{69BBB760-DE77-496F-983D-C22E97BC057E}" xr6:coauthVersionLast="47" xr6:coauthVersionMax="47" xr10:uidLastSave="{00000000-0000-0000-0000-000000000000}"/>
  <bookViews>
    <workbookView xWindow="3900" yWindow="3900" windowWidth="21600" windowHeight="11835" tabRatio="716" xr2:uid="{00000000-000D-0000-FFFF-FFFF00000000}"/>
  </bookViews>
  <sheets>
    <sheet name="Záradék" sheetId="17" r:id="rId1"/>
    <sheet name="Lapostető szigetelés" sheetId="7" r:id="rId2"/>
    <sheet name="Számítások" sheetId="18" state="hidden" r:id="rId3"/>
  </sheets>
  <definedNames>
    <definedName name="_xlnm.Print_Titles" localSheetId="1">'Lapostető szigetelés'!$1:$2</definedName>
    <definedName name="_xlnm.Print_Area" localSheetId="1">'Lapostető szigetelés'!$A$1:$J$24</definedName>
    <definedName name="_xlnm.Print_Area" localSheetId="0">Záradék!$A$1:$F$34</definedName>
  </definedNames>
  <calcPr calcId="191029"/>
</workbook>
</file>

<file path=xl/calcChain.xml><?xml version="1.0" encoding="utf-8"?>
<calcChain xmlns="http://schemas.openxmlformats.org/spreadsheetml/2006/main">
  <c r="I18" i="7" l="1"/>
  <c r="H18" i="7"/>
  <c r="H3" i="7" l="1"/>
  <c r="I3" i="7"/>
  <c r="H4" i="7"/>
  <c r="I4" i="7"/>
  <c r="H6" i="7"/>
  <c r="I6" i="7"/>
  <c r="H8" i="7"/>
  <c r="I8" i="7"/>
  <c r="H9" i="7"/>
  <c r="I9" i="7"/>
  <c r="H10" i="7"/>
  <c r="I10" i="7"/>
  <c r="H11" i="7"/>
  <c r="I11" i="7"/>
  <c r="H12" i="7"/>
  <c r="I12" i="7"/>
  <c r="H13" i="7"/>
  <c r="I13" i="7"/>
  <c r="H7" i="7"/>
  <c r="I7" i="7"/>
  <c r="H14" i="7"/>
  <c r="I14" i="7"/>
  <c r="H15" i="7"/>
  <c r="I15" i="7"/>
  <c r="H16" i="7"/>
  <c r="I16" i="7"/>
  <c r="H17" i="7"/>
  <c r="I17" i="7"/>
  <c r="H19" i="7"/>
  <c r="I19" i="7"/>
  <c r="H20" i="7"/>
  <c r="I20" i="7"/>
  <c r="H21" i="7"/>
  <c r="I21" i="7"/>
  <c r="D10" i="18" l="1"/>
  <c r="D11" i="18"/>
  <c r="D9" i="18"/>
  <c r="F13" i="18"/>
  <c r="G10" i="18"/>
  <c r="G11" i="18"/>
  <c r="G9" i="18"/>
  <c r="B12" i="18"/>
  <c r="H10" i="18" l="1"/>
  <c r="H9" i="18"/>
  <c r="H11" i="18"/>
  <c r="D12" i="18"/>
  <c r="F6" i="18"/>
  <c r="H12" i="18" l="1"/>
  <c r="H13" i="18" s="1"/>
  <c r="E13" i="17" l="1"/>
  <c r="H5" i="7" l="1"/>
  <c r="H23" i="7" s="1"/>
  <c r="D26" i="17" s="1"/>
  <c r="I5" i="7"/>
  <c r="I23" i="7" s="1"/>
  <c r="E26" i="17" s="1"/>
  <c r="D27" i="17" l="1"/>
  <c r="D28" i="17" s="1"/>
  <c r="D29" i="17" s="1"/>
</calcChain>
</file>

<file path=xl/sharedStrings.xml><?xml version="1.0" encoding="utf-8"?>
<sst xmlns="http://schemas.openxmlformats.org/spreadsheetml/2006/main" count="90" uniqueCount="73">
  <si>
    <t>Díj</t>
    <phoneticPr fontId="3" type="noConversion"/>
  </si>
  <si>
    <t>Sorszám</t>
    <phoneticPr fontId="3" type="noConversion"/>
  </si>
  <si>
    <t>mindösszesen:</t>
    <phoneticPr fontId="3" type="noConversion"/>
  </si>
  <si>
    <t>Egység</t>
    <phoneticPr fontId="3" type="noConversion"/>
  </si>
  <si>
    <t>Anyag</t>
    <phoneticPr fontId="3" type="noConversion"/>
  </si>
  <si>
    <t>Tétel megnevezése</t>
    <phoneticPr fontId="3" type="noConversion"/>
  </si>
  <si>
    <t>Mennyiség</t>
    <phoneticPr fontId="3" type="noConversion"/>
  </si>
  <si>
    <t>Díj
összesen</t>
  </si>
  <si>
    <t>Anyag
összesen</t>
  </si>
  <si>
    <t>Éptés közbeni folyamatos takarítás</t>
  </si>
  <si>
    <t>Építési hulladék ideiglenes deponálása és lerakóba szállítása</t>
  </si>
  <si>
    <t>Tárgy:</t>
  </si>
  <si>
    <t xml:space="preserve">                                       </t>
  </si>
  <si>
    <t xml:space="preserve"> Kelt:</t>
  </si>
  <si>
    <t>Cím:</t>
  </si>
  <si>
    <t xml:space="preserve"> Készítette: ---</t>
  </si>
  <si>
    <t xml:space="preserve">                                                                              </t>
  </si>
  <si>
    <t>Költségvetés főösszesítő</t>
  </si>
  <si>
    <t>Megnevezés</t>
  </si>
  <si>
    <t>Anyagköltség</t>
  </si>
  <si>
    <t>Díjköltség</t>
  </si>
  <si>
    <t>1. Építmény közvetlen költségei</t>
  </si>
  <si>
    <t>2.1 ÁFA vetítési alap</t>
  </si>
  <si>
    <t>2.2 ÁFA</t>
  </si>
  <si>
    <t>ÖSSZESEN</t>
  </si>
  <si>
    <t>3.  A munka ára (bruttó)</t>
  </si>
  <si>
    <t>A költségvetési kiírás mindegyik tétele egy komplett szolgáltatásnak felel meg, ezért benne foglaltatnak a szállítási költségek, építési munkák, szerelési munkák, építési segédeszközök, szerelési segédeszközök, akkor is, ha ezek az egyes tételekben nincsenek külön kimutatva.
A költségvetési tételek mennyiségei előirányzatok, azokat Vállalkozó ellenőrizni, pontosítani köteles, meghatározása Vállakozó kockázatát képezi.
Az esetlegesen kimaradt tételek nem mentesítik a Vállakozót a műszaki megoldás szakszerű kivitelezésétől és annak megfelelő ár-, illetve a teljesítési határidő betartása alól. Kivitelezési többletmuka elszámolására nincs mód.</t>
  </si>
  <si>
    <t>A munka leírása:</t>
  </si>
  <si>
    <t>Költségvetési tervet készítő (Ajálattevő):</t>
  </si>
  <si>
    <t>Neve:</t>
  </si>
  <si>
    <t>Székhelye:</t>
  </si>
  <si>
    <t>Szél.</t>
  </si>
  <si>
    <t>A</t>
  </si>
  <si>
    <t>Lapostető</t>
  </si>
  <si>
    <t>Hossz</t>
  </si>
  <si>
    <t>T1</t>
  </si>
  <si>
    <t>T2</t>
  </si>
  <si>
    <t>Szig.rögz.</t>
  </si>
  <si>
    <t>Belső</t>
  </si>
  <si>
    <t>Szélső</t>
  </si>
  <si>
    <t>Sarok</t>
  </si>
  <si>
    <t>Dübel</t>
  </si>
  <si>
    <t>Leterhelés</t>
  </si>
  <si>
    <t>1 betonlap</t>
  </si>
  <si>
    <t>T3 (volt stúdió)</t>
  </si>
  <si>
    <r>
      <t>Az épület lapostető szigetelésének teljes felújítása</t>
    </r>
    <r>
      <rPr>
        <sz val="12"/>
        <color theme="1"/>
        <rFont val="Arial"/>
        <family val="2"/>
        <charset val="238"/>
      </rPr>
      <t xml:space="preserve"> (új hő- és hangszigetelés, illetve csapadékvíz elleni szigetelés)</t>
    </r>
  </si>
  <si>
    <t>…........................................</t>
  </si>
  <si>
    <t>Aláírás
(Ajánlattevő)</t>
  </si>
  <si>
    <t>Mobil wc elhelyezése</t>
  </si>
  <si>
    <t>fm</t>
  </si>
  <si>
    <t>m2</t>
  </si>
  <si>
    <t>klt.</t>
  </si>
  <si>
    <t>db</t>
  </si>
  <si>
    <t>hó</t>
  </si>
  <si>
    <t>Fakeret kiépítése a tető szélekre10x20 cm fenyő fűrészáruból - 30 cm-es 10mm átmérőjű menetes szár ragasztott rögzítésével a tetőperem szakaszán</t>
  </si>
  <si>
    <t xml:space="preserve">Vízszigetelés 1,5 mm vtg geotextil kasírozású szövet erősítéses UV álló lágy PVC szigetelő lemezzel ragasztott rögzítéssel </t>
  </si>
  <si>
    <r>
      <t>Meglévő kültéri klímaberendezések megemelése</t>
    </r>
    <r>
      <rPr>
        <i/>
        <sz val="10"/>
        <color rgb="FF000000"/>
        <rFont val="Arial Unicode MS"/>
        <family val="2"/>
        <charset val="238"/>
      </rPr>
      <t xml:space="preserve"> (amennyiben van hozzá elegendő vezeték, ellenkező esetben klímaszerelő szakembernek toldania kell)!</t>
    </r>
  </si>
  <si>
    <t>Külső fakeret zárása OSB lappal, fólia bádog vízcseppentővel, fakeret körbebádogozásval</t>
  </si>
  <si>
    <t>Meglévő villámvédelmi rendszer ideiglenes áthelyezése, majd visszaszerelése</t>
  </si>
  <si>
    <t>Napelemes rendszer alatti betontömbök fóliabádog szegély zárása</t>
  </si>
  <si>
    <t>Páraszellőzők beépítése</t>
  </si>
  <si>
    <t>Tetőösszefolyók beépítése</t>
  </si>
  <si>
    <t>Építési anyagok daruzása tetőre</t>
  </si>
  <si>
    <t>Csapadékvíz ereszcsatorna és lefolyók szerelése</t>
  </si>
  <si>
    <t>Átadás - átvételi műszaki dokumentáció összeállítása, felelős műszaki vezető költsége</t>
  </si>
  <si>
    <t>Oroszlányi Brunszvik Teréz Óvoda
lapostető szigetelésének átépítése</t>
  </si>
  <si>
    <t>2840 Oroszlány, Bánki Donát u. 67.</t>
  </si>
  <si>
    <t>1988 hrsz.</t>
  </si>
  <si>
    <r>
      <t xml:space="preserve">Lapostető hő- és hangszigetelése expandált polisztirolhab hőszigetelő lemezzel (EPS H100), 20 cm két rétegben </t>
    </r>
    <r>
      <rPr>
        <i/>
        <sz val="10"/>
        <color rgb="FF000000"/>
        <rFont val="Arial Unicode MS"/>
        <family val="2"/>
        <charset val="238"/>
      </rPr>
      <t>(2 x 1000x500x100 mm, diffúznyitott védőfólia beépítésével,
mechanikai rögzítéssel)</t>
    </r>
  </si>
  <si>
    <t>Napelemes rendszer bontása, majd szigetelés elkészülte után, visszaszerelése.</t>
  </si>
  <si>
    <t>Kémények körbezárása fóliabádoggal</t>
  </si>
  <si>
    <t>Ventilátorok körbezárása fóliabádoggal</t>
  </si>
  <si>
    <t>Napelemes rendszer alatti betontömbök hőszigetelése felülről 8 cm vtg. alukasírozott poliuretán keményhab (PIR) hőszigetelő lemez táblával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</si>
</sst>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&quot;Ft&quot;_-;\-* #,##0&quot;Ft&quot;_-;_-* &quot;-&quot;&quot;Ft&quot;_-;_-@_-"/>
    <numFmt numFmtId="165" formatCode="_ * #,##0_ \ [$€-1]_ ;_ * \-#,##0\ \ [$€-1]_ ;_ * &quot;-&quot;??_ \ [$€-1]_ ;_ @_ "/>
    <numFmt numFmtId="166" formatCode="#,##0\ &quot;Ft&quot;"/>
    <numFmt numFmtId="167" formatCode="General\ &quot;fm&quot;"/>
    <numFmt numFmtId="168" formatCode="General\ &quot;m&quot;"/>
    <numFmt numFmtId="169" formatCode="0.00&quot; m2&quot;"/>
    <numFmt numFmtId="170" formatCode="0.00&quot; fm&quot;"/>
    <numFmt numFmtId="171" formatCode="\ General\ &quot;db/m2&quot;"/>
    <numFmt numFmtId="172" formatCode="\ General\ &quot;db&quot;"/>
    <numFmt numFmtId="173" formatCode="\ General\ &quot;kg/m2&quot;"/>
    <numFmt numFmtId="174" formatCode="\ General\ &quot;kg&quot;"/>
    <numFmt numFmtId="175" formatCode="\ General\ &quot;kg/db&quot;"/>
  </numFmts>
  <fonts count="29">
    <font>
      <sz val="10"/>
      <name val="Verdana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sz val="8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Courier New"/>
      <family val="3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0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8"/>
      <name val="Verdana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Unicode MS"/>
      <family val="2"/>
      <charset val="238"/>
    </font>
    <font>
      <b/>
      <sz val="10"/>
      <name val="Arial Unicode MS"/>
      <family val="2"/>
      <charset val="238"/>
    </font>
    <font>
      <b/>
      <sz val="9"/>
      <name val="Arial Unicode MS"/>
      <family val="2"/>
      <charset val="238"/>
    </font>
    <font>
      <b/>
      <sz val="10"/>
      <color theme="0"/>
      <name val="Arial Unicode MS"/>
      <family val="2"/>
      <charset val="238"/>
    </font>
    <font>
      <sz val="10"/>
      <color rgb="FF000000"/>
      <name val="Arial Unicode MS"/>
      <family val="2"/>
      <charset val="238"/>
    </font>
    <font>
      <i/>
      <sz val="10"/>
      <color rgb="FF000000"/>
      <name val="Arial Unicode MS"/>
      <family val="2"/>
      <charset val="238"/>
    </font>
    <font>
      <b/>
      <i/>
      <sz val="10"/>
      <color rgb="FF000000"/>
      <name val="Arial Unicode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4" applyFont="1" applyAlignment="1">
      <alignment horizontal="left" vertical="center" wrapText="1"/>
    </xf>
    <xf numFmtId="0" fontId="11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12" fillId="0" borderId="0" xfId="4" applyFont="1" applyAlignment="1">
      <alignment horizontal="left" vertical="center"/>
    </xf>
    <xf numFmtId="0" fontId="11" fillId="0" borderId="0" xfId="4" applyFont="1" applyAlignment="1">
      <alignment vertical="center"/>
    </xf>
    <xf numFmtId="0" fontId="12" fillId="0" borderId="0" xfId="4" applyFont="1" applyAlignment="1">
      <alignment vertical="center" wrapText="1"/>
    </xf>
    <xf numFmtId="0" fontId="11" fillId="2" borderId="0" xfId="0" applyFont="1" applyFill="1" applyAlignment="1">
      <alignment vertical="center"/>
    </xf>
    <xf numFmtId="14" fontId="12" fillId="2" borderId="0" xfId="0" applyNumberFormat="1" applyFont="1" applyFill="1" applyAlignment="1">
      <alignment vertical="center"/>
    </xf>
    <xf numFmtId="0" fontId="12" fillId="0" borderId="0" xfId="4" applyFont="1" applyAlignment="1">
      <alignment vertical="center"/>
    </xf>
    <xf numFmtId="0" fontId="11" fillId="0" borderId="5" xfId="4" applyFont="1" applyBorder="1" applyAlignment="1">
      <alignment vertical="center"/>
    </xf>
    <xf numFmtId="0" fontId="11" fillId="0" borderId="5" xfId="4" applyFont="1" applyBorder="1" applyAlignment="1">
      <alignment horizontal="right" vertical="center"/>
    </xf>
    <xf numFmtId="166" fontId="11" fillId="0" borderId="5" xfId="4" applyNumberFormat="1" applyFont="1" applyBorder="1" applyAlignment="1">
      <alignment vertical="center"/>
    </xf>
    <xf numFmtId="10" fontId="11" fillId="0" borderId="5" xfId="4" applyNumberFormat="1" applyFont="1" applyBorder="1" applyAlignment="1">
      <alignment vertical="center"/>
    </xf>
    <xf numFmtId="0" fontId="8" fillId="0" borderId="0" xfId="0" applyFont="1" applyAlignment="1">
      <alignment horizontal="left" vertical="top"/>
    </xf>
    <xf numFmtId="0" fontId="1" fillId="0" borderId="0" xfId="4" applyAlignment="1">
      <alignment horizontal="left" vertical="top"/>
    </xf>
    <xf numFmtId="0" fontId="12" fillId="0" borderId="0" xfId="4" applyFont="1" applyAlignment="1">
      <alignment horizontal="left" vertical="center" indent="1"/>
    </xf>
    <xf numFmtId="0" fontId="17" fillId="0" borderId="0" xfId="4" applyFont="1" applyAlignment="1">
      <alignment vertical="center"/>
    </xf>
    <xf numFmtId="0" fontId="17" fillId="0" borderId="0" xfId="4" quotePrefix="1" applyFont="1" applyAlignment="1">
      <alignment horizontal="left" vertical="center"/>
    </xf>
    <xf numFmtId="0" fontId="17" fillId="0" borderId="0" xfId="4" applyFont="1" applyAlignment="1">
      <alignment horizontal="left" vertical="center" indent="1"/>
    </xf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170" fontId="4" fillId="0" borderId="0" xfId="0" applyNumberFormat="1" applyFont="1" applyAlignment="1">
      <alignment horizontal="right" vertical="top"/>
    </xf>
    <xf numFmtId="169" fontId="7" fillId="0" borderId="0" xfId="0" applyNumberFormat="1" applyFont="1" applyAlignment="1">
      <alignment horizontal="right" vertical="top"/>
    </xf>
    <xf numFmtId="0" fontId="20" fillId="2" borderId="0" xfId="0" applyFont="1" applyFill="1"/>
    <xf numFmtId="167" fontId="20" fillId="2" borderId="0" xfId="0" applyNumberFormat="1" applyFont="1" applyFill="1" applyAlignment="1">
      <alignment horizontal="right" vertical="top"/>
    </xf>
    <xf numFmtId="168" fontId="20" fillId="2" borderId="0" xfId="0" applyNumberFormat="1" applyFont="1" applyFill="1" applyAlignment="1">
      <alignment horizontal="right" vertical="top"/>
    </xf>
    <xf numFmtId="169" fontId="20" fillId="2" borderId="0" xfId="0" applyNumberFormat="1" applyFont="1" applyFill="1" applyAlignment="1">
      <alignment horizontal="right" vertical="top"/>
    </xf>
    <xf numFmtId="171" fontId="4" fillId="0" borderId="0" xfId="0" applyNumberFormat="1" applyFont="1" applyAlignment="1">
      <alignment horizontal="right" vertical="top"/>
    </xf>
    <xf numFmtId="172" fontId="4" fillId="0" borderId="0" xfId="0" applyNumberFormat="1" applyFont="1" applyAlignment="1">
      <alignment horizontal="right" vertical="top"/>
    </xf>
    <xf numFmtId="172" fontId="4" fillId="0" borderId="0" xfId="0" applyNumberFormat="1" applyFont="1"/>
    <xf numFmtId="172" fontId="20" fillId="2" borderId="0" xfId="0" applyNumberFormat="1" applyFont="1" applyFill="1"/>
    <xf numFmtId="173" fontId="4" fillId="0" borderId="0" xfId="0" applyNumberFormat="1" applyFont="1" applyAlignment="1">
      <alignment horizontal="right" vertical="top"/>
    </xf>
    <xf numFmtId="17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/>
    </xf>
    <xf numFmtId="175" fontId="4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1" applyNumberFormat="1" applyFont="1" applyFill="1" applyBorder="1" applyAlignment="1">
      <alignment horizontal="left" vertical="center" wrapText="1"/>
    </xf>
    <xf numFmtId="0" fontId="22" fillId="0" borderId="0" xfId="1" applyNumberFormat="1" applyFont="1" applyFill="1" applyBorder="1" applyAlignment="1">
      <alignment horizontal="center" vertical="center"/>
    </xf>
    <xf numFmtId="2" fontId="22" fillId="0" borderId="0" xfId="1" applyNumberFormat="1" applyFont="1" applyFill="1" applyBorder="1" applyAlignment="1">
      <alignment horizontal="center" vertical="center"/>
    </xf>
    <xf numFmtId="164" fontId="22" fillId="0" borderId="0" xfId="1" applyFont="1" applyFill="1" applyBorder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right" vertical="center" wrapText="1"/>
    </xf>
    <xf numFmtId="0" fontId="24" fillId="0" borderId="7" xfId="1" applyNumberFormat="1" applyFont="1" applyFill="1" applyBorder="1" applyAlignment="1">
      <alignment horizontal="left" vertical="center" wrapText="1"/>
    </xf>
    <xf numFmtId="2" fontId="24" fillId="0" borderId="7" xfId="1" applyNumberFormat="1" applyFont="1" applyFill="1" applyBorder="1" applyAlignment="1">
      <alignment horizontal="center" vertical="center" wrapText="1"/>
    </xf>
    <xf numFmtId="0" fontId="24" fillId="0" borderId="7" xfId="1" applyNumberFormat="1" applyFont="1" applyFill="1" applyBorder="1" applyAlignment="1">
      <alignment horizontal="center" vertical="center" wrapText="1"/>
    </xf>
    <xf numFmtId="164" fontId="24" fillId="0" borderId="7" xfId="1" applyFont="1" applyFill="1" applyBorder="1" applyAlignment="1">
      <alignment horizontal="center" vertical="center" wrapText="1"/>
    </xf>
    <xf numFmtId="164" fontId="24" fillId="0" borderId="8" xfId="3" applyNumberFormat="1" applyFont="1" applyFill="1" applyBorder="1" applyAlignment="1">
      <alignment horizontal="center" vertical="center" wrapText="1"/>
    </xf>
    <xf numFmtId="164" fontId="23" fillId="0" borderId="0" xfId="3" applyNumberFormat="1" applyFont="1" applyFill="1" applyBorder="1" applyAlignment="1">
      <alignment horizontal="center" vertical="center" wrapText="1"/>
    </xf>
    <xf numFmtId="165" fontId="22" fillId="0" borderId="0" xfId="1" applyNumberFormat="1" applyFont="1" applyFill="1" applyBorder="1" applyAlignment="1">
      <alignment horizontal="left" vertical="center" wrapText="1"/>
    </xf>
    <xf numFmtId="164" fontId="22" fillId="0" borderId="0" xfId="3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3" fillId="0" borderId="0" xfId="3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164" fontId="22" fillId="0" borderId="2" xfId="3" applyNumberFormat="1" applyFont="1" applyFill="1" applyBorder="1" applyAlignment="1">
      <alignment horizontal="center" vertical="center"/>
    </xf>
    <xf numFmtId="0" fontId="22" fillId="0" borderId="0" xfId="0" applyFont="1"/>
    <xf numFmtId="0" fontId="23" fillId="4" borderId="6" xfId="0" applyFont="1" applyFill="1" applyBorder="1" applyAlignment="1">
      <alignment horizontal="right" vertical="center"/>
    </xf>
    <xf numFmtId="165" fontId="25" fillId="4" borderId="7" xfId="1" applyNumberFormat="1" applyFont="1" applyFill="1" applyBorder="1" applyAlignment="1">
      <alignment horizontal="right" vertical="center" wrapText="1"/>
    </xf>
    <xf numFmtId="0" fontId="25" fillId="4" borderId="7" xfId="1" applyNumberFormat="1" applyFont="1" applyFill="1" applyBorder="1" applyAlignment="1">
      <alignment horizontal="left" vertical="center"/>
    </xf>
    <xf numFmtId="0" fontId="25" fillId="4" borderId="7" xfId="0" applyFont="1" applyFill="1" applyBorder="1" applyAlignment="1">
      <alignment horizontal="center" vertical="center"/>
    </xf>
    <xf numFmtId="164" fontId="25" fillId="4" borderId="7" xfId="1" applyFont="1" applyFill="1" applyBorder="1" applyAlignment="1">
      <alignment horizontal="center" vertical="center"/>
    </xf>
    <xf numFmtId="164" fontId="25" fillId="4" borderId="8" xfId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6" fillId="5" borderId="9" xfId="0" applyFont="1" applyFill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7" fillId="5" borderId="9" xfId="0" applyFont="1" applyFill="1" applyBorder="1" applyAlignment="1">
      <alignment horizontal="left" wrapText="1"/>
    </xf>
    <xf numFmtId="0" fontId="28" fillId="5" borderId="9" xfId="0" applyFont="1" applyFill="1" applyBorder="1" applyAlignment="1">
      <alignment horizontal="right" wrapText="1"/>
    </xf>
    <xf numFmtId="166" fontId="23" fillId="2" borderId="9" xfId="1" applyNumberFormat="1" applyFont="1" applyFill="1" applyBorder="1" applyAlignment="1" applyProtection="1">
      <alignment horizontal="right"/>
      <protection locked="0"/>
    </xf>
    <xf numFmtId="166" fontId="22" fillId="0" borderId="9" xfId="1" applyNumberFormat="1" applyFont="1" applyFill="1" applyBorder="1" applyAlignment="1" applyProtection="1">
      <alignment horizontal="right"/>
    </xf>
    <xf numFmtId="166" fontId="22" fillId="0" borderId="9" xfId="3" applyNumberFormat="1" applyFont="1" applyFill="1" applyBorder="1" applyAlignment="1" applyProtection="1">
      <alignment horizontal="right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3" fillId="3" borderId="0" xfId="4" applyFont="1" applyFill="1" applyAlignment="1" applyProtection="1">
      <alignment horizontal="left" vertical="center" indent="2"/>
      <protection locked="0"/>
    </xf>
    <xf numFmtId="0" fontId="18" fillId="3" borderId="0" xfId="4" applyFont="1" applyFill="1" applyAlignment="1" applyProtection="1">
      <alignment horizontal="left" vertical="center" indent="2"/>
      <protection locked="0"/>
    </xf>
    <xf numFmtId="166" fontId="15" fillId="4" borderId="3" xfId="4" applyNumberFormat="1" applyFont="1" applyFill="1" applyBorder="1" applyAlignment="1">
      <alignment horizontal="center" vertical="center"/>
    </xf>
    <xf numFmtId="166" fontId="11" fillId="0" borderId="5" xfId="4" applyNumberFormat="1" applyFont="1" applyBorder="1" applyAlignment="1">
      <alignment horizontal="center" vertical="center"/>
    </xf>
    <xf numFmtId="166" fontId="12" fillId="0" borderId="4" xfId="4" applyNumberFormat="1" applyFont="1" applyBorder="1" applyAlignment="1">
      <alignment horizontal="center" vertical="center"/>
    </xf>
    <xf numFmtId="0" fontId="14" fillId="4" borderId="0" xfId="4" applyFont="1" applyFill="1" applyAlignment="1">
      <alignment horizontal="center" vertical="center" wrapText="1"/>
    </xf>
    <xf numFmtId="0" fontId="14" fillId="4" borderId="5" xfId="4" applyFont="1" applyFill="1" applyBorder="1" applyAlignment="1">
      <alignment horizontal="left" vertical="center" wrapText="1"/>
    </xf>
    <xf numFmtId="0" fontId="12" fillId="0" borderId="0" xfId="4" applyFont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</cellXfs>
  <cellStyles count="7">
    <cellStyle name="Ezres 2" xfId="6" xr:uid="{2C5C22E3-947E-4267-99BD-0DB82E14109E}"/>
    <cellStyle name="Normál" xfId="0" builtinId="0"/>
    <cellStyle name="Normál 2" xfId="2" xr:uid="{00000000-0005-0000-0000-000001000000}"/>
    <cellStyle name="Normál 3" xfId="4" xr:uid="{38D988B2-8C4F-408A-A988-7E2F4427CA8F}"/>
    <cellStyle name="Pénznem [0]" xfId="1" builtinId="7"/>
    <cellStyle name="Százalék" xfId="3" builtinId="5"/>
    <cellStyle name="Százalék 2" xfId="5" xr:uid="{31BC2E4E-E5A7-4B3D-B63A-1F4ECFB96FD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33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3DE4-B692-4261-8279-AD5CD1716734}">
  <sheetPr>
    <pageSetUpPr fitToPage="1"/>
  </sheetPr>
  <dimension ref="B1:F35"/>
  <sheetViews>
    <sheetView tabSelected="1" view="pageBreakPreview" zoomScaleNormal="95" zoomScaleSheetLayoutView="100" workbookViewId="0">
      <selection activeCell="B5" sqref="B5:E5"/>
    </sheetView>
  </sheetViews>
  <sheetFormatPr defaultColWidth="8" defaultRowHeight="14.25"/>
  <cols>
    <col min="1" max="1" width="0.5" style="3" customWidth="1"/>
    <col min="2" max="2" width="31.125" style="3" customWidth="1"/>
    <col min="3" max="3" width="7.875" style="3" bestFit="1" customWidth="1"/>
    <col min="4" max="5" width="20.625" style="3" customWidth="1"/>
    <col min="6" max="6" width="0.5" style="3" customWidth="1"/>
    <col min="7" max="16384" width="8" style="3"/>
  </cols>
  <sheetData>
    <row r="1" spans="2:6" ht="3" customHeight="1"/>
    <row r="2" spans="2:6" s="2" customFormat="1" ht="15">
      <c r="B2" s="1"/>
    </row>
    <row r="3" spans="2:6" ht="15.75">
      <c r="B3" s="18" t="s">
        <v>28</v>
      </c>
      <c r="C3" s="4"/>
      <c r="D3" s="4"/>
      <c r="E3" s="4"/>
    </row>
    <row r="4" spans="2:6" ht="15">
      <c r="B4" s="19" t="s">
        <v>29</v>
      </c>
      <c r="C4" s="5"/>
      <c r="D4" s="5"/>
      <c r="E4" s="5"/>
    </row>
    <row r="5" spans="2:6" ht="18">
      <c r="B5" s="76"/>
      <c r="C5" s="76"/>
      <c r="D5" s="76"/>
      <c r="E5" s="76"/>
    </row>
    <row r="6" spans="2:6" ht="15">
      <c r="B6" s="19" t="s">
        <v>30</v>
      </c>
      <c r="C6" s="5"/>
      <c r="D6" s="5"/>
      <c r="E6" s="5"/>
    </row>
    <row r="7" spans="2:6" ht="18">
      <c r="B7" s="77"/>
      <c r="C7" s="77"/>
      <c r="D7" s="77"/>
      <c r="E7" s="77"/>
    </row>
    <row r="8" spans="2:6" ht="15">
      <c r="B8" s="5"/>
      <c r="C8" s="5"/>
    </row>
    <row r="9" spans="2:6" ht="15">
      <c r="B9" s="17" t="s">
        <v>11</v>
      </c>
      <c r="C9" s="5"/>
      <c r="D9" s="5"/>
      <c r="E9" s="5"/>
    </row>
    <row r="10" spans="2:6" ht="15.75" customHeight="1">
      <c r="B10" s="81" t="s">
        <v>65</v>
      </c>
      <c r="C10" s="81"/>
      <c r="D10" s="81"/>
      <c r="E10" s="81"/>
      <c r="F10" s="6"/>
    </row>
    <row r="11" spans="2:6" ht="35.25" customHeight="1">
      <c r="B11" s="81"/>
      <c r="C11" s="81"/>
      <c r="D11" s="81"/>
      <c r="E11" s="81"/>
      <c r="F11" s="6"/>
    </row>
    <row r="12" spans="2:6" ht="15">
      <c r="B12" s="5" t="s">
        <v>12</v>
      </c>
      <c r="C12" s="5"/>
    </row>
    <row r="13" spans="2:6" ht="15.75">
      <c r="B13" s="17" t="s">
        <v>14</v>
      </c>
      <c r="C13" s="5"/>
      <c r="D13" s="7" t="s">
        <v>13</v>
      </c>
      <c r="E13" s="8">
        <f ca="1">TODAY()</f>
        <v>44030</v>
      </c>
    </row>
    <row r="14" spans="2:6" ht="15.75">
      <c r="B14" s="16" t="s">
        <v>66</v>
      </c>
      <c r="C14" s="5"/>
      <c r="D14" s="5"/>
      <c r="E14" s="5"/>
    </row>
    <row r="15" spans="2:6" ht="15.75">
      <c r="B15" s="16" t="s">
        <v>67</v>
      </c>
      <c r="C15" s="5"/>
      <c r="D15" s="5" t="s">
        <v>12</v>
      </c>
      <c r="E15" s="5"/>
    </row>
    <row r="16" spans="2:6" ht="15">
      <c r="B16" s="5" t="s">
        <v>12</v>
      </c>
      <c r="C16" s="5"/>
    </row>
    <row r="17" spans="2:6" ht="15">
      <c r="C17" s="5"/>
      <c r="D17" s="5" t="s">
        <v>15</v>
      </c>
      <c r="E17" s="5"/>
    </row>
    <row r="18" spans="2:6" ht="15">
      <c r="B18" s="17" t="s">
        <v>27</v>
      </c>
      <c r="C18" s="5"/>
      <c r="D18" s="5"/>
      <c r="E18" s="5"/>
    </row>
    <row r="19" spans="2:6" ht="15.75" customHeight="1">
      <c r="B19" s="83" t="s">
        <v>45</v>
      </c>
      <c r="C19" s="83"/>
      <c r="D19" s="83"/>
      <c r="E19" s="83"/>
    </row>
    <row r="20" spans="2:6" ht="15" customHeight="1">
      <c r="B20" s="83"/>
      <c r="C20" s="83"/>
      <c r="D20" s="83"/>
      <c r="E20" s="83"/>
    </row>
    <row r="21" spans="2:6" ht="15" customHeight="1">
      <c r="B21" s="83"/>
      <c r="C21" s="83"/>
      <c r="D21" s="83"/>
      <c r="E21" s="83"/>
    </row>
    <row r="22" spans="2:6" ht="21" customHeight="1">
      <c r="B22" s="5" t="s">
        <v>16</v>
      </c>
      <c r="C22" s="5"/>
      <c r="D22" s="5"/>
      <c r="E22" s="5"/>
      <c r="F22" s="2"/>
    </row>
    <row r="23" spans="2:6" ht="15">
      <c r="B23" s="5"/>
      <c r="C23" s="5"/>
      <c r="D23" s="5"/>
      <c r="E23" s="5"/>
    </row>
    <row r="24" spans="2:6" ht="18">
      <c r="B24" s="82" t="s">
        <v>17</v>
      </c>
      <c r="C24" s="82"/>
      <c r="D24" s="9"/>
      <c r="E24" s="9"/>
    </row>
    <row r="25" spans="2:6" ht="15">
      <c r="B25" s="10" t="s">
        <v>18</v>
      </c>
      <c r="C25" s="10"/>
      <c r="D25" s="11" t="s">
        <v>19</v>
      </c>
      <c r="E25" s="11" t="s">
        <v>20</v>
      </c>
    </row>
    <row r="26" spans="2:6" ht="15">
      <c r="B26" s="10" t="s">
        <v>21</v>
      </c>
      <c r="C26" s="10"/>
      <c r="D26" s="12">
        <f>'Lapostető szigetelés'!H23</f>
        <v>0</v>
      </c>
      <c r="E26" s="12">
        <f>'Lapostető szigetelés'!I23</f>
        <v>0</v>
      </c>
    </row>
    <row r="27" spans="2:6" ht="15.75">
      <c r="B27" s="5" t="s">
        <v>22</v>
      </c>
      <c r="C27" s="5"/>
      <c r="D27" s="80">
        <f>ROUND(D26+E26,0)</f>
        <v>0</v>
      </c>
      <c r="E27" s="80"/>
    </row>
    <row r="28" spans="2:6" ht="15">
      <c r="B28" s="10" t="s">
        <v>23</v>
      </c>
      <c r="C28" s="13">
        <v>0.27</v>
      </c>
      <c r="D28" s="79">
        <f>ROUND(D27*C28,0)</f>
        <v>0</v>
      </c>
      <c r="E28" s="79"/>
    </row>
    <row r="29" spans="2:6" ht="15.75">
      <c r="B29" s="10" t="s">
        <v>25</v>
      </c>
      <c r="C29" s="10"/>
      <c r="D29" s="78">
        <f>ROUND(D27+D28,0)</f>
        <v>0</v>
      </c>
      <c r="E29" s="78"/>
    </row>
    <row r="31" spans="2:6" ht="131.25" customHeight="1">
      <c r="B31" s="75" t="s">
        <v>26</v>
      </c>
      <c r="C31" s="75"/>
      <c r="D31" s="75"/>
      <c r="E31" s="75"/>
    </row>
    <row r="32" spans="2:6" ht="45" customHeight="1">
      <c r="B32" s="36"/>
      <c r="C32" s="36"/>
      <c r="D32" s="73" t="s">
        <v>46</v>
      </c>
      <c r="E32" s="73"/>
    </row>
    <row r="33" spans="2:5" ht="30" customHeight="1">
      <c r="B33" s="36"/>
      <c r="C33" s="36"/>
      <c r="D33" s="74" t="s">
        <v>47</v>
      </c>
      <c r="E33" s="74"/>
    </row>
    <row r="34" spans="2:5" ht="3" customHeight="1"/>
    <row r="35" spans="2:5" ht="15">
      <c r="B35" s="14"/>
      <c r="C35" s="15"/>
      <c r="D35" s="15"/>
      <c r="E35" s="15"/>
    </row>
  </sheetData>
  <sheetProtection algorithmName="SHA-512" hashValue="wA69DyHXm/7bmLawmLDtpc06jIE0caRey/n0a5d0s9Zl98gFntBuDSIdeZdSk6/yrVyg4/phBCeCLl51BZN4Bw==" saltValue="89oRyrG7M9W+kb5zo64asQ==" spinCount="100000" sheet="1" selectLockedCells="1"/>
  <mergeCells count="11">
    <mergeCell ref="D32:E32"/>
    <mergeCell ref="D33:E33"/>
    <mergeCell ref="B31:E31"/>
    <mergeCell ref="B5:E5"/>
    <mergeCell ref="B7:E7"/>
    <mergeCell ref="D29:E29"/>
    <mergeCell ref="D28:E28"/>
    <mergeCell ref="D27:E27"/>
    <mergeCell ref="B10:E11"/>
    <mergeCell ref="B24:C24"/>
    <mergeCell ref="B19:E21"/>
  </mergeCells>
  <printOptions horizontalCentered="1"/>
  <pageMargins left="0.19685039370078741" right="0.19685039370078741" top="0.74803149606299213" bottom="0.74803149606299213" header="0.31496062992125984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view="pageBreakPreview" zoomScaleNormal="100" zoomScaleSheetLayoutView="100" workbookViewId="0">
      <selection activeCell="F3" sqref="F3"/>
    </sheetView>
  </sheetViews>
  <sheetFormatPr defaultColWidth="10.75" defaultRowHeight="12.75"/>
  <cols>
    <col min="1" max="1" width="0.5" style="37" customWidth="1"/>
    <col min="2" max="2" width="7.875" style="38" customWidth="1"/>
    <col min="3" max="3" width="46.25" style="52" customWidth="1"/>
    <col min="4" max="4" width="9.5" style="41" bestFit="1" customWidth="1"/>
    <col min="5" max="5" width="6.75" style="40" bestFit="1" customWidth="1"/>
    <col min="6" max="7" width="12.625" style="42" customWidth="1"/>
    <col min="8" max="8" width="15.625" style="42" customWidth="1"/>
    <col min="9" max="9" width="15.625" style="53" customWidth="1"/>
    <col min="10" max="10" width="0.5" style="53" customWidth="1"/>
    <col min="11" max="16384" width="10.75" style="37"/>
  </cols>
  <sheetData>
    <row r="1" spans="1:10" ht="3" customHeight="1" thickBot="1">
      <c r="C1" s="39"/>
      <c r="I1" s="43"/>
      <c r="J1" s="43"/>
    </row>
    <row r="2" spans="1:10" s="44" customFormat="1" ht="24.75" thickBot="1">
      <c r="B2" s="45" t="s">
        <v>1</v>
      </c>
      <c r="C2" s="46" t="s">
        <v>5</v>
      </c>
      <c r="D2" s="47" t="s">
        <v>6</v>
      </c>
      <c r="E2" s="48" t="s">
        <v>3</v>
      </c>
      <c r="F2" s="49" t="s">
        <v>4</v>
      </c>
      <c r="G2" s="49" t="s">
        <v>0</v>
      </c>
      <c r="H2" s="49" t="s">
        <v>8</v>
      </c>
      <c r="I2" s="50" t="s">
        <v>7</v>
      </c>
      <c r="J2" s="51"/>
    </row>
    <row r="3" spans="1:10" s="54" customFormat="1" ht="51">
      <c r="A3" s="58"/>
      <c r="B3" s="67">
        <v>1</v>
      </c>
      <c r="C3" s="66" t="s">
        <v>68</v>
      </c>
      <c r="D3" s="69">
        <v>1455</v>
      </c>
      <c r="E3" s="68" t="s">
        <v>50</v>
      </c>
      <c r="F3" s="70"/>
      <c r="G3" s="70"/>
      <c r="H3" s="71">
        <f t="shared" ref="H3:H21" si="0">D3*F3</f>
        <v>0</v>
      </c>
      <c r="I3" s="72">
        <f t="shared" ref="I3:I21" si="1">D3*G3</f>
        <v>0</v>
      </c>
      <c r="J3" s="43"/>
    </row>
    <row r="4" spans="1:10" s="54" customFormat="1" ht="38.25">
      <c r="A4" s="58"/>
      <c r="B4" s="67">
        <v>2</v>
      </c>
      <c r="C4" s="66" t="s">
        <v>55</v>
      </c>
      <c r="D4" s="69">
        <v>1455</v>
      </c>
      <c r="E4" s="68" t="s">
        <v>50</v>
      </c>
      <c r="F4" s="70"/>
      <c r="G4" s="70"/>
      <c r="H4" s="71">
        <f t="shared" si="0"/>
        <v>0</v>
      </c>
      <c r="I4" s="72">
        <f t="shared" si="1"/>
        <v>0</v>
      </c>
      <c r="J4" s="43"/>
    </row>
    <row r="5" spans="1:10" ht="38.25">
      <c r="B5" s="67">
        <v>3</v>
      </c>
      <c r="C5" s="66" t="s">
        <v>54</v>
      </c>
      <c r="D5" s="69">
        <v>321</v>
      </c>
      <c r="E5" s="68" t="s">
        <v>49</v>
      </c>
      <c r="F5" s="70"/>
      <c r="G5" s="70"/>
      <c r="H5" s="71">
        <f t="shared" ref="H5" si="2">D5*F5</f>
        <v>0</v>
      </c>
      <c r="I5" s="72">
        <f t="shared" ref="I5" si="3">D5*G5</f>
        <v>0</v>
      </c>
    </row>
    <row r="6" spans="1:10" s="54" customFormat="1" ht="25.5">
      <c r="A6" s="58"/>
      <c r="B6" s="67">
        <v>4</v>
      </c>
      <c r="C6" s="66" t="s">
        <v>57</v>
      </c>
      <c r="D6" s="69">
        <v>321</v>
      </c>
      <c r="E6" s="68" t="s">
        <v>49</v>
      </c>
      <c r="F6" s="70"/>
      <c r="G6" s="70"/>
      <c r="H6" s="71">
        <f t="shared" si="0"/>
        <v>0</v>
      </c>
      <c r="I6" s="72">
        <f t="shared" si="1"/>
        <v>0</v>
      </c>
      <c r="J6" s="43"/>
    </row>
    <row r="7" spans="1:10" s="54" customFormat="1" ht="25.5">
      <c r="A7" s="58"/>
      <c r="B7" s="67">
        <v>5</v>
      </c>
      <c r="C7" s="66" t="s">
        <v>69</v>
      </c>
      <c r="D7" s="69">
        <v>1</v>
      </c>
      <c r="E7" s="68" t="s">
        <v>51</v>
      </c>
      <c r="F7" s="70"/>
      <c r="G7" s="70"/>
      <c r="H7" s="71">
        <f>D7*F7</f>
        <v>0</v>
      </c>
      <c r="I7" s="72">
        <f>D7*G7</f>
        <v>0</v>
      </c>
      <c r="J7" s="43"/>
    </row>
    <row r="8" spans="1:10" s="54" customFormat="1" ht="38.25">
      <c r="A8" s="58"/>
      <c r="B8" s="67">
        <v>6</v>
      </c>
      <c r="C8" s="66" t="s">
        <v>72</v>
      </c>
      <c r="D8" s="69">
        <v>65</v>
      </c>
      <c r="E8" s="68" t="s">
        <v>50</v>
      </c>
      <c r="F8" s="70"/>
      <c r="G8" s="70"/>
      <c r="H8" s="71">
        <f t="shared" si="0"/>
        <v>0</v>
      </c>
      <c r="I8" s="72">
        <f t="shared" si="1"/>
        <v>0</v>
      </c>
      <c r="J8" s="43"/>
    </row>
    <row r="9" spans="1:10" s="54" customFormat="1" ht="25.5">
      <c r="A9" s="58"/>
      <c r="B9" s="67">
        <v>7</v>
      </c>
      <c r="C9" s="66" t="s">
        <v>59</v>
      </c>
      <c r="D9" s="69">
        <v>288</v>
      </c>
      <c r="E9" s="68" t="s">
        <v>49</v>
      </c>
      <c r="F9" s="70"/>
      <c r="G9" s="70"/>
      <c r="H9" s="71">
        <f t="shared" si="0"/>
        <v>0</v>
      </c>
      <c r="I9" s="72">
        <f t="shared" si="1"/>
        <v>0</v>
      </c>
      <c r="J9" s="43"/>
    </row>
    <row r="10" spans="1:10" s="54" customFormat="1" ht="25.5">
      <c r="A10" s="58"/>
      <c r="B10" s="67">
        <v>8</v>
      </c>
      <c r="C10" s="66" t="s">
        <v>58</v>
      </c>
      <c r="D10" s="69">
        <v>1</v>
      </c>
      <c r="E10" s="68" t="s">
        <v>51</v>
      </c>
      <c r="F10" s="70"/>
      <c r="G10" s="70"/>
      <c r="H10" s="71">
        <f t="shared" si="0"/>
        <v>0</v>
      </c>
      <c r="I10" s="72">
        <f t="shared" si="1"/>
        <v>0</v>
      </c>
      <c r="J10" s="43"/>
    </row>
    <row r="11" spans="1:10" s="54" customFormat="1" ht="38.25">
      <c r="A11" s="58"/>
      <c r="B11" s="67">
        <v>9</v>
      </c>
      <c r="C11" s="66" t="s">
        <v>56</v>
      </c>
      <c r="D11" s="69">
        <v>8</v>
      </c>
      <c r="E11" s="68" t="s">
        <v>52</v>
      </c>
      <c r="F11" s="70"/>
      <c r="G11" s="70"/>
      <c r="H11" s="71">
        <f t="shared" si="0"/>
        <v>0</v>
      </c>
      <c r="I11" s="72">
        <f t="shared" si="1"/>
        <v>0</v>
      </c>
      <c r="J11" s="43"/>
    </row>
    <row r="12" spans="1:10" s="54" customFormat="1">
      <c r="A12" s="58"/>
      <c r="B12" s="67">
        <v>10</v>
      </c>
      <c r="C12" s="66" t="s">
        <v>70</v>
      </c>
      <c r="D12" s="69">
        <v>4</v>
      </c>
      <c r="E12" s="68" t="s">
        <v>52</v>
      </c>
      <c r="F12" s="70"/>
      <c r="G12" s="70"/>
      <c r="H12" s="71">
        <f t="shared" si="0"/>
        <v>0</v>
      </c>
      <c r="I12" s="72">
        <f t="shared" si="1"/>
        <v>0</v>
      </c>
      <c r="J12" s="43"/>
    </row>
    <row r="13" spans="1:10" s="54" customFormat="1">
      <c r="A13" s="58"/>
      <c r="B13" s="67">
        <v>11</v>
      </c>
      <c r="C13" s="66" t="s">
        <v>71</v>
      </c>
      <c r="D13" s="69">
        <v>3</v>
      </c>
      <c r="E13" s="68" t="s">
        <v>52</v>
      </c>
      <c r="F13" s="70"/>
      <c r="G13" s="70"/>
      <c r="H13" s="71">
        <f t="shared" si="0"/>
        <v>0</v>
      </c>
      <c r="I13" s="72">
        <f t="shared" si="1"/>
        <v>0</v>
      </c>
      <c r="J13" s="43"/>
    </row>
    <row r="14" spans="1:10" s="54" customFormat="1">
      <c r="A14" s="58"/>
      <c r="B14" s="67">
        <v>12</v>
      </c>
      <c r="C14" s="66" t="s">
        <v>60</v>
      </c>
      <c r="D14" s="69">
        <v>36</v>
      </c>
      <c r="E14" s="68" t="s">
        <v>52</v>
      </c>
      <c r="F14" s="70"/>
      <c r="G14" s="70"/>
      <c r="H14" s="71">
        <f t="shared" si="0"/>
        <v>0</v>
      </c>
      <c r="I14" s="72">
        <f t="shared" si="1"/>
        <v>0</v>
      </c>
      <c r="J14" s="43"/>
    </row>
    <row r="15" spans="1:10" s="54" customFormat="1">
      <c r="A15" s="58"/>
      <c r="B15" s="67">
        <v>13</v>
      </c>
      <c r="C15" s="66" t="s">
        <v>61</v>
      </c>
      <c r="D15" s="69">
        <v>12</v>
      </c>
      <c r="E15" s="68" t="s">
        <v>52</v>
      </c>
      <c r="F15" s="70"/>
      <c r="G15" s="70"/>
      <c r="H15" s="71">
        <f t="shared" si="0"/>
        <v>0</v>
      </c>
      <c r="I15" s="72">
        <f t="shared" si="1"/>
        <v>0</v>
      </c>
      <c r="J15" s="43"/>
    </row>
    <row r="16" spans="1:10" s="54" customFormat="1">
      <c r="A16" s="58"/>
      <c r="B16" s="67">
        <v>14</v>
      </c>
      <c r="C16" s="66" t="s">
        <v>63</v>
      </c>
      <c r="D16" s="69">
        <v>40</v>
      </c>
      <c r="E16" s="68" t="s">
        <v>49</v>
      </c>
      <c r="F16" s="70"/>
      <c r="G16" s="70"/>
      <c r="H16" s="71">
        <f t="shared" si="0"/>
        <v>0</v>
      </c>
      <c r="I16" s="72">
        <f t="shared" si="1"/>
        <v>0</v>
      </c>
      <c r="J16" s="43"/>
    </row>
    <row r="17" spans="1:10" s="54" customFormat="1">
      <c r="A17" s="58"/>
      <c r="B17" s="67">
        <v>15</v>
      </c>
      <c r="C17" s="66" t="s">
        <v>62</v>
      </c>
      <c r="D17" s="69">
        <v>1</v>
      </c>
      <c r="E17" s="68" t="s">
        <v>51</v>
      </c>
      <c r="F17" s="70"/>
      <c r="G17" s="70"/>
      <c r="H17" s="71">
        <f t="shared" si="0"/>
        <v>0</v>
      </c>
      <c r="I17" s="72">
        <f t="shared" si="1"/>
        <v>0</v>
      </c>
      <c r="J17" s="43"/>
    </row>
    <row r="18" spans="1:10" s="54" customFormat="1">
      <c r="A18" s="58"/>
      <c r="B18" s="67">
        <v>16</v>
      </c>
      <c r="C18" s="66" t="s">
        <v>9</v>
      </c>
      <c r="D18" s="69">
        <v>1</v>
      </c>
      <c r="E18" s="68" t="s">
        <v>51</v>
      </c>
      <c r="F18" s="70"/>
      <c r="G18" s="70"/>
      <c r="H18" s="71">
        <f t="shared" ref="H18" si="4">D18*F18</f>
        <v>0</v>
      </c>
      <c r="I18" s="72">
        <f t="shared" ref="I18" si="5">D18*G18</f>
        <v>0</v>
      </c>
      <c r="J18" s="43"/>
    </row>
    <row r="19" spans="1:10" s="54" customFormat="1">
      <c r="A19" s="58"/>
      <c r="B19" s="67">
        <v>16</v>
      </c>
      <c r="C19" s="66" t="s">
        <v>10</v>
      </c>
      <c r="D19" s="69">
        <v>1</v>
      </c>
      <c r="E19" s="68" t="s">
        <v>51</v>
      </c>
      <c r="F19" s="70"/>
      <c r="G19" s="70"/>
      <c r="H19" s="71">
        <f t="shared" si="0"/>
        <v>0</v>
      </c>
      <c r="I19" s="72">
        <f t="shared" si="1"/>
        <v>0</v>
      </c>
      <c r="J19" s="43"/>
    </row>
    <row r="20" spans="1:10" s="54" customFormat="1" ht="25.5">
      <c r="A20" s="58"/>
      <c r="B20" s="67">
        <v>17</v>
      </c>
      <c r="C20" s="66" t="s">
        <v>64</v>
      </c>
      <c r="D20" s="69">
        <v>1</v>
      </c>
      <c r="E20" s="68" t="s">
        <v>51</v>
      </c>
      <c r="F20" s="70"/>
      <c r="G20" s="70"/>
      <c r="H20" s="71">
        <f t="shared" si="0"/>
        <v>0</v>
      </c>
      <c r="I20" s="72">
        <f t="shared" si="1"/>
        <v>0</v>
      </c>
      <c r="J20" s="43"/>
    </row>
    <row r="21" spans="1:10" s="54" customFormat="1">
      <c r="A21" s="58"/>
      <c r="B21" s="67">
        <v>18</v>
      </c>
      <c r="C21" s="66" t="s">
        <v>48</v>
      </c>
      <c r="D21" s="69">
        <v>3</v>
      </c>
      <c r="E21" s="68" t="s">
        <v>53</v>
      </c>
      <c r="F21" s="70"/>
      <c r="G21" s="70"/>
      <c r="H21" s="71">
        <f t="shared" si="0"/>
        <v>0</v>
      </c>
      <c r="I21" s="72">
        <f t="shared" si="1"/>
        <v>0</v>
      </c>
      <c r="J21" s="43"/>
    </row>
    <row r="22" spans="1:10" ht="13.5" thickBot="1">
      <c r="B22" s="56"/>
      <c r="E22" s="37"/>
      <c r="I22" s="57"/>
    </row>
    <row r="23" spans="1:10" s="54" customFormat="1" ht="13.5" thickBot="1">
      <c r="B23" s="59"/>
      <c r="C23" s="60"/>
      <c r="D23" s="61" t="s">
        <v>2</v>
      </c>
      <c r="E23" s="62"/>
      <c r="F23" s="63"/>
      <c r="G23" s="63"/>
      <c r="H23" s="63">
        <f>SUM(H3:H21)</f>
        <v>0</v>
      </c>
      <c r="I23" s="64">
        <f>SUM(I3:I21)</f>
        <v>0</v>
      </c>
      <c r="J23" s="55"/>
    </row>
    <row r="24" spans="1:10" ht="3" customHeight="1">
      <c r="C24" s="65"/>
    </row>
    <row r="25" spans="1:10">
      <c r="C25" s="65"/>
    </row>
    <row r="26" spans="1:10">
      <c r="C26" s="65"/>
    </row>
    <row r="27" spans="1:10">
      <c r="C27" s="65"/>
    </row>
    <row r="28" spans="1:10">
      <c r="C28" s="65"/>
    </row>
    <row r="29" spans="1:10">
      <c r="C29" s="65"/>
    </row>
    <row r="30" spans="1:10">
      <c r="C30" s="65"/>
    </row>
    <row r="31" spans="1:10">
      <c r="C31" s="65"/>
    </row>
    <row r="32" spans="1:10">
      <c r="C32" s="65"/>
    </row>
    <row r="33" spans="3:3">
      <c r="C33" s="65"/>
    </row>
    <row r="34" spans="3:3">
      <c r="C34" s="65"/>
    </row>
    <row r="35" spans="3:3">
      <c r="C35" s="65"/>
    </row>
    <row r="36" spans="3:3">
      <c r="C36" s="65"/>
    </row>
    <row r="37" spans="3:3">
      <c r="C37" s="65"/>
    </row>
    <row r="38" spans="3:3">
      <c r="C38" s="65"/>
    </row>
    <row r="39" spans="3:3">
      <c r="C39" s="37"/>
    </row>
    <row r="40" spans="3:3">
      <c r="C40" s="37"/>
    </row>
    <row r="41" spans="3:3">
      <c r="C41" s="37"/>
    </row>
  </sheetData>
  <sheetProtection algorithmName="SHA-512" hashValue="KxuUP3wjJFnI0MQHoUlFJMfsRsGDaIFdeB/CFAdzYMAnNA4K8Qw4W0Gg+OAhnfFQ8gsNNypyuNGf2Aqn+xq6CA==" saltValue="trF0E/VR8vSNWHb/3jcOnA==" spinCount="100000" sheet="1" selectLockedCells="1"/>
  <phoneticPr fontId="3" type="noConversion"/>
  <pageMargins left="0.19685039370078741" right="0.19685039370078741" top="0.74803149606299213" bottom="0.74803149606299213" header="0.31496062992125984" footer="0.31496062992125984"/>
  <pageSetup paperSize="9" scale="69" fitToHeight="0" orientation="portrait" r:id="rId1"/>
  <headerFooter>
    <oddHeader>&amp;R&amp;"Verdana,Dőlt"&amp;A</oddHeader>
    <firstHeader>&amp;R&amp;"Verdana,Dőlt"&amp;A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70571-D0E2-46A5-A17A-816DD0F79188}">
  <dimension ref="A2:H13"/>
  <sheetViews>
    <sheetView showZeros="0" zoomScaleNormal="100" workbookViewId="0">
      <selection activeCell="H26" sqref="H26"/>
    </sheetView>
  </sheetViews>
  <sheetFormatPr defaultRowHeight="12.75"/>
  <cols>
    <col min="1" max="1" width="12.375" style="20" customWidth="1"/>
    <col min="2" max="2" width="9.875" style="20" customWidth="1"/>
    <col min="3" max="4" width="9" style="20"/>
    <col min="5" max="5" width="5.875" style="20" bestFit="1" customWidth="1"/>
    <col min="6" max="6" width="11" style="20" bestFit="1" customWidth="1"/>
    <col min="7" max="16384" width="9" style="20"/>
  </cols>
  <sheetData>
    <row r="2" spans="1:8">
      <c r="A2" s="21" t="s">
        <v>33</v>
      </c>
      <c r="B2" s="21" t="s">
        <v>34</v>
      </c>
      <c r="C2" s="21" t="s">
        <v>31</v>
      </c>
      <c r="F2" s="21" t="s">
        <v>32</v>
      </c>
    </row>
    <row r="3" spans="1:8">
      <c r="A3" s="20" t="s">
        <v>35</v>
      </c>
      <c r="B3" s="22">
        <v>45.05</v>
      </c>
      <c r="C3" s="22">
        <v>27.37</v>
      </c>
      <c r="F3" s="23">
        <v>955</v>
      </c>
    </row>
    <row r="4" spans="1:8">
      <c r="A4" s="20" t="s">
        <v>36</v>
      </c>
      <c r="B4" s="22">
        <v>18.16</v>
      </c>
      <c r="C4" s="22">
        <v>4</v>
      </c>
      <c r="F4" s="23">
        <v>74</v>
      </c>
    </row>
    <row r="5" spans="1:8">
      <c r="A5" s="20" t="s">
        <v>44</v>
      </c>
      <c r="B5" s="22">
        <v>12.72</v>
      </c>
      <c r="C5" s="22">
        <v>4.13</v>
      </c>
      <c r="F5" s="23">
        <v>53</v>
      </c>
    </row>
    <row r="6" spans="1:8" ht="15">
      <c r="A6" s="24" t="s">
        <v>24</v>
      </c>
      <c r="B6" s="25"/>
      <c r="C6" s="26"/>
      <c r="D6" s="24"/>
      <c r="E6" s="27"/>
      <c r="F6" s="27">
        <f>SUM(F3:F5)</f>
        <v>1082</v>
      </c>
    </row>
    <row r="8" spans="1:8">
      <c r="A8" s="21" t="s">
        <v>37</v>
      </c>
      <c r="B8" s="21" t="s">
        <v>32</v>
      </c>
      <c r="C8" s="84" t="s">
        <v>41</v>
      </c>
      <c r="D8" s="84"/>
      <c r="F8" s="84" t="s">
        <v>42</v>
      </c>
      <c r="G8" s="84"/>
    </row>
    <row r="9" spans="1:8">
      <c r="A9" s="20" t="s">
        <v>38</v>
      </c>
      <c r="B9" s="23">
        <v>505.76</v>
      </c>
      <c r="C9" s="28">
        <v>3</v>
      </c>
      <c r="D9" s="29">
        <f>ROUNDUP(B9*C9,0)</f>
        <v>1518</v>
      </c>
      <c r="F9" s="32">
        <v>45</v>
      </c>
      <c r="G9" s="33">
        <f>B9*F9</f>
        <v>22759.200000000001</v>
      </c>
      <c r="H9" s="29">
        <f>ROUNDUP(G9/F$13,0)</f>
        <v>1482</v>
      </c>
    </row>
    <row r="10" spans="1:8">
      <c r="A10" s="20" t="s">
        <v>39</v>
      </c>
      <c r="B10" s="23">
        <v>260.66000000000003</v>
      </c>
      <c r="C10" s="28">
        <v>6</v>
      </c>
      <c r="D10" s="29">
        <f t="shared" ref="D10:D11" si="0">ROUNDUP(B10*C10,0)</f>
        <v>1564</v>
      </c>
      <c r="F10" s="32">
        <v>130</v>
      </c>
      <c r="G10" s="33">
        <f t="shared" ref="G10:G11" si="1">B10*F10</f>
        <v>33885.800000000003</v>
      </c>
      <c r="H10" s="29">
        <f t="shared" ref="H10:H11" si="2">ROUNDUP(G10/F$13,0)</f>
        <v>2207</v>
      </c>
    </row>
    <row r="11" spans="1:8">
      <c r="A11" s="20" t="s">
        <v>40</v>
      </c>
      <c r="B11" s="23">
        <v>187.77</v>
      </c>
      <c r="C11" s="28">
        <v>9</v>
      </c>
      <c r="D11" s="29">
        <f t="shared" si="0"/>
        <v>1690</v>
      </c>
      <c r="F11" s="32">
        <v>225</v>
      </c>
      <c r="G11" s="33">
        <f t="shared" si="1"/>
        <v>42248.25</v>
      </c>
      <c r="H11" s="29">
        <f t="shared" si="2"/>
        <v>2751</v>
      </c>
    </row>
    <row r="12" spans="1:8" ht="15">
      <c r="B12" s="27">
        <f>SUM(B9:B11)</f>
        <v>954.19</v>
      </c>
      <c r="D12" s="31">
        <f>SUM(D9:D11)</f>
        <v>4772</v>
      </c>
      <c r="G12" s="31"/>
      <c r="H12" s="31">
        <f>SUM(H9:H11)</f>
        <v>6440</v>
      </c>
    </row>
    <row r="13" spans="1:8">
      <c r="E13" s="34" t="s">
        <v>43</v>
      </c>
      <c r="F13" s="35">
        <f>0.4*0.4*0.04*2400</f>
        <v>15.360000000000003</v>
      </c>
      <c r="H13" s="30">
        <f>H12*0.4*0.4*0.8</f>
        <v>824.32000000000016</v>
      </c>
    </row>
  </sheetData>
  <mergeCells count="2">
    <mergeCell ref="C8:D8"/>
    <mergeCell ref="F8:G8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Záradék</vt:lpstr>
      <vt:lpstr>Lapostető szigetelés</vt:lpstr>
      <vt:lpstr>Számítások</vt:lpstr>
      <vt:lpstr>'Lapostető szigetelés'!Nyomtatási_cím</vt:lpstr>
      <vt:lpstr>'Lapostető szigetelés'!Nyomtatási_terület</vt:lpstr>
      <vt:lpstr>Záradék!Nyomtatási_terület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OKÖH - BL</dc:creator>
  <cp:lastModifiedBy>Bartalus László</cp:lastModifiedBy>
  <cp:lastPrinted>2024-07-19T06:15:46Z</cp:lastPrinted>
  <dcterms:created xsi:type="dcterms:W3CDTF">2011-11-15T09:17:44Z</dcterms:created>
  <dcterms:modified xsi:type="dcterms:W3CDTF">2024-07-19T08:11:23Z</dcterms:modified>
</cp:coreProperties>
</file>